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400" windowHeight="8070" tabRatio="862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<sst xmlns="http://schemas.openxmlformats.org/spreadsheetml/2006/main" count="93" uniqueCount="78">
  <si>
    <t>Приложение №2</t>
  </si>
  <si>
    <t>Индивидуальный план финансирования Комунального Государственного  Предприятия</t>
  </si>
  <si>
    <t>Учреждение</t>
  </si>
  <si>
    <t xml:space="preserve">программа </t>
  </si>
  <si>
    <t>подпрограмма</t>
  </si>
  <si>
    <t>СПЕЦИФИКА</t>
  </si>
  <si>
    <t>НАИМЕНОВАНИЕ</t>
  </si>
  <si>
    <t>Управление здравоохранения СКО</t>
  </si>
  <si>
    <t>Производство крови ее компонентов и препаратов для местных организаций здравоохранения</t>
  </si>
  <si>
    <t>111</t>
  </si>
  <si>
    <t>Основная заработная плата</t>
  </si>
  <si>
    <t>112</t>
  </si>
  <si>
    <t>Дополнит зар/плата</t>
  </si>
  <si>
    <t>113</t>
  </si>
  <si>
    <t>Компенсационные вып</t>
  </si>
  <si>
    <t>121</t>
  </si>
  <si>
    <t>Социальный налог</t>
  </si>
  <si>
    <t>122</t>
  </si>
  <si>
    <t>Соц.отчисл. в фонд соц.стр.</t>
  </si>
  <si>
    <t>123</t>
  </si>
  <si>
    <t>Страх.транспорта</t>
  </si>
  <si>
    <t>124</t>
  </si>
  <si>
    <t>Отчисления в фонд обязательного медицинского страхования  в государственный фонд социального страхования</t>
  </si>
  <si>
    <t>141</t>
  </si>
  <si>
    <t>Питание</t>
  </si>
  <si>
    <t>142</t>
  </si>
  <si>
    <t>Медикаменты</t>
  </si>
  <si>
    <t>144</t>
  </si>
  <si>
    <t>Топливо, ГСМ</t>
  </si>
  <si>
    <t>Командпровки за пределы страны</t>
  </si>
  <si>
    <t xml:space="preserve">Арендная плата за помещения </t>
  </si>
  <si>
    <t>149</t>
  </si>
  <si>
    <t>Приобретение прочих товаров</t>
  </si>
  <si>
    <t>151</t>
  </si>
  <si>
    <t>Оплата коммун.услуг</t>
  </si>
  <si>
    <t>152</t>
  </si>
  <si>
    <t>Оплата услуг связи</t>
  </si>
  <si>
    <t>153</t>
  </si>
  <si>
    <t>Оплата транспорт.услуг</t>
  </si>
  <si>
    <t>Оплата за эл/энергию</t>
  </si>
  <si>
    <t>145</t>
  </si>
  <si>
    <t>Оплата за отопление</t>
  </si>
  <si>
    <t>146</t>
  </si>
  <si>
    <t>Оплата услуг за обслуж.зданий</t>
  </si>
  <si>
    <t>147</t>
  </si>
  <si>
    <t>Оплата аренда</t>
  </si>
  <si>
    <t>159</t>
  </si>
  <si>
    <t>Прочие услуги</t>
  </si>
  <si>
    <t>161</t>
  </si>
  <si>
    <t>Командировки внутри стран</t>
  </si>
  <si>
    <t>169</t>
  </si>
  <si>
    <t>Прочие  расходы</t>
  </si>
  <si>
    <t xml:space="preserve">Текущие трансферты </t>
  </si>
  <si>
    <t>Приобретение основного капитала</t>
  </si>
  <si>
    <t>Приобретение активов</t>
  </si>
  <si>
    <t>Капитальный ремонт</t>
  </si>
  <si>
    <t>Кап.ремонт зданий и сооружений</t>
  </si>
  <si>
    <t>411</t>
  </si>
  <si>
    <t>Приобретение осн.средств</t>
  </si>
  <si>
    <t>431</t>
  </si>
  <si>
    <t>452</t>
  </si>
  <si>
    <t>Приобретение немат.активов</t>
  </si>
  <si>
    <t>414</t>
  </si>
  <si>
    <t>Приобретение машин, оборудования, инструментов, производственного и хозяйственного инвентаря</t>
  </si>
  <si>
    <t>Итого</t>
  </si>
  <si>
    <t>Т.И. Ширина</t>
  </si>
  <si>
    <r>
      <t xml:space="preserve">Администратор </t>
    </r>
    <r>
      <rPr>
        <b/>
        <i/>
        <sz val="16"/>
        <rFont val="Arial Cyr"/>
        <family val="2"/>
      </rPr>
      <t>Управление здравоохранения акимата СКО</t>
    </r>
  </si>
  <si>
    <t>Финансовый план на год  РБ</t>
  </si>
  <si>
    <t>Финансовый план на год  МБ</t>
  </si>
  <si>
    <t>005</t>
  </si>
  <si>
    <t>011</t>
  </si>
  <si>
    <t>С.А. Таукелов</t>
  </si>
  <si>
    <r>
      <rPr>
        <sz val="16"/>
        <rFont val="Arial Cyr"/>
        <family val="0"/>
      </rPr>
      <t xml:space="preserve">Вид бюджета          </t>
    </r>
    <r>
      <rPr>
        <b/>
        <sz val="16"/>
        <rFont val="Arial Cyr"/>
        <family val="2"/>
      </rPr>
      <t xml:space="preserve">  Республиканский</t>
    </r>
  </si>
  <si>
    <r>
      <rPr>
        <sz val="16"/>
        <rFont val="Arial Cyr"/>
        <family val="0"/>
      </rPr>
      <t>Ед. измерения</t>
    </r>
    <r>
      <rPr>
        <b/>
        <sz val="16"/>
        <rFont val="Arial Cyr"/>
        <family val="2"/>
      </rPr>
      <t xml:space="preserve">           </t>
    </r>
    <r>
      <rPr>
        <b/>
        <u val="single"/>
        <sz val="16"/>
        <rFont val="Arial Cyr"/>
        <family val="0"/>
      </rPr>
      <t>тыс.тенге</t>
    </r>
  </si>
  <si>
    <r>
      <rPr>
        <sz val="16"/>
        <rFont val="Arial Cyr"/>
        <family val="0"/>
      </rPr>
      <t>Организация</t>
    </r>
    <r>
      <rPr>
        <b/>
        <sz val="16"/>
        <rFont val="Arial Cyr"/>
        <family val="0"/>
      </rPr>
      <t xml:space="preserve"> -  КГП на ПХВ "Областной центр крови" КГУ "Управления здравоохранения акимата Северо-Казахстанской области"</t>
    </r>
  </si>
  <si>
    <t>КГП на ПХВ "Областной центр крови"</t>
  </si>
  <si>
    <r>
      <rPr>
        <sz val="16"/>
        <rFont val="Arial Cyr"/>
        <family val="0"/>
      </rPr>
      <t>Период</t>
    </r>
    <r>
      <rPr>
        <b/>
        <sz val="16"/>
        <rFont val="Arial Cyr"/>
        <family val="2"/>
      </rPr>
      <t xml:space="preserve">                      2023 год</t>
    </r>
  </si>
  <si>
    <t>%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</si>
</sst>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000"/>
    <numFmt numFmtId="179" formatCode="0.000"/>
    <numFmt numFmtId="180" formatCode="#,##0.000"/>
    <numFmt numFmtId="181" formatCode="#,##0.0000"/>
    <numFmt numFmtId="182" formatCode="[$-FC19]d\ mmmm\ yyyy\ &quot;г.&quot;"/>
    <numFmt numFmtId="183" formatCode="_-* #,##0.000_р_._-;\-* #,##0.000_р_._-;_-* &quot;-&quot;??_р_._-;_-@_-"/>
    <numFmt numFmtId="184" formatCode="_-* #,##0.0_р_._-;\-* #,##0.0_р_._-;_-* &quot;-&quot;??_р_._-;_-@_-"/>
    <numFmt numFmtId="185" formatCode="_-* #,##0_р_._-;\-* #,##0_р_._-;_-* &quot;-&quot;??_р_._-;_-@_-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sz val="8"/>
      <color indexed="10"/>
      <name val="Arial Cyr"/>
      <family val="2"/>
    </font>
    <font>
      <b/>
      <sz val="16"/>
      <name val="Arial Cyr"/>
      <family val="2"/>
    </font>
    <font>
      <sz val="16"/>
      <name val="Arial Cyr"/>
      <family val="2"/>
    </font>
    <font>
      <b/>
      <i/>
      <sz val="16"/>
      <name val="Arial Cyr"/>
      <family val="2"/>
    </font>
    <font>
      <b/>
      <i/>
      <u val="single"/>
      <sz val="10"/>
      <name val="Arial Cyr"/>
      <family val="2"/>
    </font>
    <font>
      <b/>
      <i/>
      <u val="single"/>
      <sz val="16"/>
      <name val="Arial Cyr"/>
      <family val="2"/>
    </font>
    <font>
      <i/>
      <sz val="16"/>
      <name val="Arial Cyr"/>
      <family val="0"/>
    </font>
    <font>
      <i/>
      <u val="single"/>
      <sz val="16"/>
      <name val="Arial Cyr"/>
      <family val="0"/>
    </font>
    <font>
      <sz val="11"/>
      <name val="Arial Cyr"/>
      <family val="2"/>
    </font>
    <font>
      <sz val="9"/>
      <color indexed="8"/>
      <name val="Times New Roman"/>
      <family val="1"/>
    </font>
    <font>
      <b/>
      <sz val="14"/>
      <name val="Arial Cyr"/>
      <family val="0"/>
    </font>
    <font>
      <b/>
      <u val="single"/>
      <sz val="16"/>
      <name val="Arial Cyr"/>
      <family val="0"/>
    </font>
    <font>
      <sz val="11"/>
      <color rgb="FF00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19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20" fillId="0" borderId="0" xfId="55" applyFont="1" applyFill="1">
      <alignment/>
      <protection/>
    </xf>
    <xf numFmtId="0" fontId="20" fillId="0" borderId="0" xfId="55" applyFont="1" applyFill="1" applyAlignment="1">
      <alignment/>
      <protection/>
    </xf>
    <xf numFmtId="0" fontId="20" fillId="0" borderId="0" xfId="55" applyFont="1" applyFill="1" applyAlignment="1">
      <alignment horizontal="left"/>
      <protection/>
    </xf>
    <xf numFmtId="0" fontId="20" fillId="0" borderId="0" xfId="55" applyFont="1" applyFill="1" applyProtection="1">
      <alignment/>
      <protection locked="0"/>
    </xf>
    <xf numFmtId="0" fontId="21" fillId="0" borderId="0" xfId="55" applyFont="1" applyFill="1" applyAlignment="1" applyProtection="1">
      <alignment horizontal="left"/>
      <protection locked="0"/>
    </xf>
    <xf numFmtId="1" fontId="20" fillId="0" borderId="0" xfId="55" applyNumberFormat="1" applyFont="1" applyFill="1">
      <alignment/>
      <protection/>
    </xf>
    <xf numFmtId="3" fontId="20" fillId="0" borderId="0" xfId="55" applyNumberFormat="1" applyFont="1" applyFill="1">
      <alignment/>
      <protection/>
    </xf>
    <xf numFmtId="0" fontId="19" fillId="0" borderId="0" xfId="55">
      <alignment/>
      <protection/>
    </xf>
    <xf numFmtId="0" fontId="22" fillId="0" borderId="0" xfId="55" applyFont="1" applyFill="1" applyAlignment="1">
      <alignment/>
      <protection/>
    </xf>
    <xf numFmtId="0" fontId="23" fillId="0" borderId="0" xfId="55" applyFont="1" applyFill="1" applyAlignment="1">
      <alignment horizontal="left"/>
      <protection/>
    </xf>
    <xf numFmtId="179" fontId="23" fillId="0" borderId="0" xfId="55" applyNumberFormat="1" applyFont="1" applyFill="1" applyAlignment="1" applyProtection="1">
      <alignment horizontal="left"/>
      <protection/>
    </xf>
    <xf numFmtId="0" fontId="23" fillId="0" borderId="0" xfId="55" applyFont="1" applyFill="1" applyProtection="1">
      <alignment/>
      <protection locked="0"/>
    </xf>
    <xf numFmtId="0" fontId="22" fillId="0" borderId="0" xfId="55" applyFont="1" applyFill="1">
      <alignment/>
      <protection/>
    </xf>
    <xf numFmtId="0" fontId="23" fillId="0" borderId="0" xfId="55" applyFont="1">
      <alignment/>
      <protection/>
    </xf>
    <xf numFmtId="0" fontId="23" fillId="0" borderId="0" xfId="55" applyFont="1" applyFill="1">
      <alignment/>
      <protection/>
    </xf>
    <xf numFmtId="0" fontId="25" fillId="0" borderId="10" xfId="55" applyFont="1" applyFill="1" applyBorder="1" applyAlignment="1">
      <alignment textRotation="90"/>
      <protection/>
    </xf>
    <xf numFmtId="0" fontId="25" fillId="0" borderId="10" xfId="55" applyFont="1" applyFill="1" applyBorder="1" applyAlignment="1">
      <alignment horizontal="center" vertical="center" textRotation="90" wrapText="1"/>
      <protection/>
    </xf>
    <xf numFmtId="0" fontId="26" fillId="0" borderId="10" xfId="55" applyFont="1" applyFill="1" applyBorder="1" applyAlignment="1">
      <alignment horizontal="center" vertical="center" wrapText="1"/>
      <protection/>
    </xf>
    <xf numFmtId="0" fontId="24" fillId="0" borderId="10" xfId="55" applyFont="1" applyFill="1" applyBorder="1" applyAlignment="1">
      <alignment horizontal="center" vertical="center" wrapText="1"/>
      <protection/>
    </xf>
    <xf numFmtId="0" fontId="25" fillId="0" borderId="10" xfId="55" applyFont="1" applyFill="1" applyBorder="1" applyAlignment="1">
      <alignment horizontal="center" vertical="center"/>
      <protection/>
    </xf>
    <xf numFmtId="0" fontId="25" fillId="0" borderId="10" xfId="55" applyFont="1" applyFill="1" applyBorder="1" applyAlignment="1">
      <alignment/>
      <protection/>
    </xf>
    <xf numFmtId="0" fontId="19" fillId="0" borderId="10" xfId="55" applyFont="1" applyFill="1" applyBorder="1" applyAlignment="1">
      <alignment/>
      <protection/>
    </xf>
    <xf numFmtId="0" fontId="22" fillId="0" borderId="10" xfId="55" applyFont="1" applyFill="1" applyBorder="1" applyAlignment="1">
      <alignment wrapText="1"/>
      <protection/>
    </xf>
    <xf numFmtId="0" fontId="23" fillId="0" borderId="0" xfId="55" applyFont="1" applyFill="1" applyAlignment="1">
      <alignment horizontal="center" vertical="center" wrapText="1"/>
      <protection/>
    </xf>
    <xf numFmtId="1" fontId="26" fillId="0" borderId="10" xfId="55" applyNumberFormat="1" applyFont="1" applyFill="1" applyBorder="1" applyAlignment="1">
      <alignment horizontal="center" vertical="center" wrapText="1"/>
      <protection/>
    </xf>
    <xf numFmtId="1" fontId="26" fillId="0" borderId="11" xfId="55" applyNumberFormat="1" applyFont="1" applyFill="1" applyBorder="1" applyAlignment="1">
      <alignment horizontal="center" vertical="center" wrapText="1"/>
      <protection/>
    </xf>
    <xf numFmtId="1" fontId="24" fillId="0" borderId="10" xfId="55" applyNumberFormat="1" applyFont="1" applyFill="1" applyBorder="1" applyAlignment="1">
      <alignment horizontal="center" vertical="center" wrapText="1"/>
      <protection/>
    </xf>
    <xf numFmtId="1" fontId="23" fillId="0" borderId="0" xfId="55" applyNumberFormat="1" applyFont="1" applyFill="1" applyAlignment="1">
      <alignment horizontal="center" vertical="center" wrapText="1"/>
      <protection/>
    </xf>
    <xf numFmtId="0" fontId="26" fillId="0" borderId="10" xfId="55" applyFont="1" applyFill="1" applyBorder="1" applyAlignment="1">
      <alignment horizontal="center" vertical="center"/>
      <protection/>
    </xf>
    <xf numFmtId="49" fontId="26" fillId="0" borderId="10" xfId="55" applyNumberFormat="1" applyFont="1" applyFill="1" applyBorder="1" applyAlignment="1">
      <alignment/>
      <protection/>
    </xf>
    <xf numFmtId="0" fontId="23" fillId="0" borderId="10" xfId="55" applyFont="1" applyFill="1" applyBorder="1" applyAlignment="1">
      <alignment/>
      <protection/>
    </xf>
    <xf numFmtId="1" fontId="26" fillId="0" borderId="10" xfId="55" applyNumberFormat="1" applyFont="1" applyFill="1" applyBorder="1" applyAlignment="1">
      <alignment horizontal="center" vertical="center" wrapText="1"/>
      <protection/>
    </xf>
    <xf numFmtId="0" fontId="26" fillId="0" borderId="10" xfId="55" applyFont="1" applyFill="1" applyBorder="1">
      <alignment/>
      <protection/>
    </xf>
    <xf numFmtId="49" fontId="26" fillId="0" borderId="10" xfId="55" applyNumberFormat="1" applyFont="1" applyFill="1" applyBorder="1">
      <alignment/>
      <protection/>
    </xf>
    <xf numFmtId="49" fontId="26" fillId="0" borderId="10" xfId="55" applyNumberFormat="1" applyFont="1" applyFill="1" applyBorder="1" applyAlignment="1">
      <alignment horizontal="right"/>
      <protection/>
    </xf>
    <xf numFmtId="49" fontId="22" fillId="0" borderId="10" xfId="55" applyNumberFormat="1" applyFont="1" applyFill="1" applyBorder="1">
      <alignment/>
      <protection/>
    </xf>
    <xf numFmtId="1" fontId="27" fillId="0" borderId="11" xfId="55" applyNumberFormat="1" applyFont="1" applyFill="1" applyBorder="1" applyAlignment="1" applyProtection="1">
      <alignment horizontal="center"/>
      <protection/>
    </xf>
    <xf numFmtId="1" fontId="27" fillId="0" borderId="10" xfId="55" applyNumberFormat="1" applyFont="1" applyFill="1" applyBorder="1" applyAlignment="1" applyProtection="1">
      <alignment horizontal="center"/>
      <protection/>
    </xf>
    <xf numFmtId="1" fontId="28" fillId="0" borderId="10" xfId="55" applyNumberFormat="1" applyFont="1" applyFill="1" applyBorder="1" applyAlignment="1">
      <alignment horizontal="center" vertical="center" wrapText="1"/>
      <protection/>
    </xf>
    <xf numFmtId="1" fontId="23" fillId="0" borderId="0" xfId="55" applyNumberFormat="1" applyFont="1" applyFill="1">
      <alignment/>
      <protection/>
    </xf>
    <xf numFmtId="0" fontId="23" fillId="0" borderId="10" xfId="55" applyFont="1" applyFill="1" applyBorder="1">
      <alignment/>
      <protection/>
    </xf>
    <xf numFmtId="49" fontId="23" fillId="0" borderId="10" xfId="55" applyNumberFormat="1" applyFont="1" applyFill="1" applyBorder="1">
      <alignment/>
      <protection/>
    </xf>
    <xf numFmtId="49" fontId="23" fillId="0" borderId="10" xfId="55" applyNumberFormat="1" applyFont="1" applyFill="1" applyBorder="1" applyAlignment="1">
      <alignment horizontal="right"/>
      <protection/>
    </xf>
    <xf numFmtId="1" fontId="27" fillId="0" borderId="11" xfId="55" applyNumberFormat="1" applyFont="1" applyFill="1" applyBorder="1" applyAlignment="1">
      <alignment horizontal="center"/>
      <protection/>
    </xf>
    <xf numFmtId="1" fontId="27" fillId="0" borderId="10" xfId="55" applyNumberFormat="1" applyFont="1" applyFill="1" applyBorder="1" applyAlignment="1">
      <alignment horizontal="center"/>
      <protection/>
    </xf>
    <xf numFmtId="1" fontId="27" fillId="0" borderId="10" xfId="55" applyNumberFormat="1" applyFont="1" applyFill="1" applyBorder="1" applyAlignment="1">
      <alignment horizontal="center" vertical="center" wrapText="1"/>
      <protection/>
    </xf>
    <xf numFmtId="49" fontId="22" fillId="0" borderId="10" xfId="55" applyNumberFormat="1" applyFont="1" applyFill="1" applyBorder="1" applyProtection="1">
      <alignment/>
      <protection locked="0"/>
    </xf>
    <xf numFmtId="0" fontId="22" fillId="0" borderId="10" xfId="55" applyFont="1" applyFill="1" applyBorder="1" applyAlignment="1" applyProtection="1">
      <alignment wrapText="1"/>
      <protection locked="0"/>
    </xf>
    <xf numFmtId="0" fontId="23" fillId="0" borderId="10" xfId="55" applyFont="1" applyFill="1" applyBorder="1" applyAlignment="1">
      <alignment wrapText="1"/>
      <protection/>
    </xf>
    <xf numFmtId="3" fontId="23" fillId="0" borderId="10" xfId="55" applyNumberFormat="1" applyFont="1" applyFill="1" applyBorder="1">
      <alignment/>
      <protection/>
    </xf>
    <xf numFmtId="3" fontId="23" fillId="0" borderId="11" xfId="55" applyNumberFormat="1" applyFont="1" applyFill="1" applyBorder="1">
      <alignment/>
      <protection/>
    </xf>
    <xf numFmtId="180" fontId="23" fillId="0" borderId="10" xfId="55" applyNumberFormat="1" applyFont="1" applyFill="1" applyBorder="1">
      <alignment/>
      <protection/>
    </xf>
    <xf numFmtId="180" fontId="23" fillId="0" borderId="11" xfId="55" applyNumberFormat="1" applyFont="1" applyFill="1" applyBorder="1">
      <alignment/>
      <protection/>
    </xf>
    <xf numFmtId="0" fontId="23" fillId="0" borderId="10" xfId="55" applyFont="1" applyFill="1" applyBorder="1" applyAlignment="1" applyProtection="1">
      <alignment wrapText="1"/>
      <protection locked="0"/>
    </xf>
    <xf numFmtId="0" fontId="22" fillId="0" borderId="10" xfId="55" applyFont="1" applyFill="1" applyBorder="1" applyAlignment="1">
      <alignment horizontal="left" wrapText="1"/>
      <protection/>
    </xf>
    <xf numFmtId="3" fontId="27" fillId="0" borderId="10" xfId="55" applyNumberFormat="1" applyFont="1" applyFill="1" applyBorder="1" applyAlignment="1">
      <alignment horizontal="center"/>
      <protection/>
    </xf>
    <xf numFmtId="3" fontId="27" fillId="0" borderId="11" xfId="55" applyNumberFormat="1" applyFont="1" applyFill="1" applyBorder="1" applyAlignment="1">
      <alignment horizontal="center"/>
      <protection/>
    </xf>
    <xf numFmtId="0" fontId="22" fillId="0" borderId="10" xfId="55" applyFont="1" applyFill="1" applyBorder="1">
      <alignment/>
      <protection/>
    </xf>
    <xf numFmtId="3" fontId="22" fillId="0" borderId="10" xfId="55" applyNumberFormat="1" applyFont="1" applyFill="1" applyBorder="1" applyProtection="1">
      <alignment/>
      <protection/>
    </xf>
    <xf numFmtId="0" fontId="29" fillId="0" borderId="0" xfId="55" applyFont="1" applyFill="1">
      <alignment/>
      <protection/>
    </xf>
    <xf numFmtId="3" fontId="29" fillId="0" borderId="0" xfId="55" applyNumberFormat="1" applyFont="1" applyFill="1">
      <alignment/>
      <protection/>
    </xf>
    <xf numFmtId="0" fontId="20" fillId="24" borderId="0" xfId="55" applyFont="1" applyFill="1" applyBorder="1">
      <alignment/>
      <protection/>
    </xf>
    <xf numFmtId="4" fontId="30" fillId="24" borderId="0" xfId="0" applyNumberFormat="1" applyFont="1" applyFill="1" applyBorder="1" applyAlignment="1">
      <alignment horizontal="right" vertical="center" wrapText="1"/>
    </xf>
    <xf numFmtId="0" fontId="22" fillId="0" borderId="0" xfId="55" applyFont="1" applyFill="1" applyAlignment="1">
      <alignment horizontal="center" wrapText="1"/>
      <protection/>
    </xf>
    <xf numFmtId="0" fontId="22" fillId="0" borderId="0" xfId="55" applyFont="1" applyFill="1" applyAlignment="1">
      <alignment horizontal="left" wrapText="1"/>
      <protection/>
    </xf>
    <xf numFmtId="0" fontId="31" fillId="0" borderId="0" xfId="55" applyFont="1" applyFill="1">
      <alignment/>
      <protection/>
    </xf>
    <xf numFmtId="0" fontId="20" fillId="24" borderId="0" xfId="55" applyFont="1" applyFill="1">
      <alignment/>
      <protection/>
    </xf>
    <xf numFmtId="0" fontId="20" fillId="24" borderId="0" xfId="55" applyFont="1" applyFill="1" applyAlignment="1">
      <alignment/>
      <protection/>
    </xf>
    <xf numFmtId="0" fontId="20" fillId="24" borderId="0" xfId="55" applyFont="1" applyFill="1" applyAlignment="1">
      <alignment horizontal="left"/>
      <protection/>
    </xf>
    <xf numFmtId="0" fontId="19" fillId="24" borderId="0" xfId="55" applyFont="1" applyFill="1" applyProtection="1">
      <alignment/>
      <protection locked="0"/>
    </xf>
    <xf numFmtId="0" fontId="22" fillId="24" borderId="0" xfId="55" applyFont="1" applyFill="1" applyAlignment="1">
      <alignment horizontal="center" wrapText="1"/>
      <protection/>
    </xf>
    <xf numFmtId="0" fontId="23" fillId="24" borderId="0" xfId="55" applyFont="1" applyFill="1">
      <alignment/>
      <protection/>
    </xf>
    <xf numFmtId="0" fontId="22" fillId="24" borderId="10" xfId="55" applyFont="1" applyFill="1" applyBorder="1" applyAlignment="1">
      <alignment horizontal="center" vertical="center" wrapText="1"/>
      <protection/>
    </xf>
    <xf numFmtId="1" fontId="22" fillId="24" borderId="10" xfId="55" applyNumberFormat="1" applyFont="1" applyFill="1" applyBorder="1" applyAlignment="1">
      <alignment horizontal="center" vertical="center" wrapText="1"/>
      <protection/>
    </xf>
    <xf numFmtId="185" fontId="22" fillId="24" borderId="10" xfId="64" applyNumberFormat="1" applyFont="1" applyFill="1" applyBorder="1" applyAlignment="1">
      <alignment horizontal="center" vertical="center" wrapText="1"/>
    </xf>
    <xf numFmtId="185" fontId="23" fillId="24" borderId="10" xfId="64" applyNumberFormat="1" applyFont="1" applyFill="1" applyBorder="1" applyAlignment="1">
      <alignment horizontal="center"/>
    </xf>
    <xf numFmtId="185" fontId="22" fillId="24" borderId="10" xfId="64" applyNumberFormat="1" applyFont="1" applyFill="1" applyBorder="1" applyAlignment="1">
      <alignment horizontal="center"/>
    </xf>
    <xf numFmtId="185" fontId="22" fillId="24" borderId="10" xfId="64" applyNumberFormat="1" applyFont="1" applyFill="1" applyBorder="1" applyAlignment="1" applyProtection="1">
      <alignment horizontal="center"/>
      <protection/>
    </xf>
    <xf numFmtId="3" fontId="20" fillId="24" borderId="0" xfId="55" applyNumberFormat="1" applyFont="1" applyFill="1">
      <alignment/>
      <protection/>
    </xf>
    <xf numFmtId="2" fontId="23" fillId="0" borderId="0" xfId="55" applyNumberFormat="1" applyFont="1" applyFill="1" applyAlignment="1">
      <alignment horizontal="center" vertical="center" wrapText="1"/>
      <protection/>
    </xf>
    <xf numFmtId="0" fontId="23" fillId="0" borderId="0" xfId="55" applyFont="1" applyFill="1" applyAlignment="1">
      <alignment horizontal="center" vertical="center"/>
      <protection/>
    </xf>
    <xf numFmtId="0" fontId="22" fillId="0" borderId="0" xfId="55" applyFont="1" applyFill="1" applyAlignment="1">
      <alignment horizontal="center" wrapText="1"/>
      <protection/>
    </xf>
    <xf numFmtId="0" fontId="22" fillId="0" borderId="0" xfId="55" applyFont="1" applyFill="1" applyAlignment="1">
      <alignment horizontal="left" wrapText="1"/>
      <protection/>
    </xf>
    <xf numFmtId="0" fontId="23" fillId="0" borderId="0" xfId="55" applyFont="1" applyFill="1" applyAlignment="1">
      <alignment horizontal="left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7"/>
  <sheetViews>
    <sheetView tabSelected="1" zoomScalePageLayoutView="0" workbookViewId="0" topLeftCell="D16">
      <selection activeCell="G29" sqref="G29"/>
    </sheetView>
  </sheetViews>
  <sheetFormatPr defaultColWidth="9.140625" defaultRowHeight="15"/>
  <cols>
    <col min="1" max="1" width="4.28125" style="1" hidden="1" customWidth="1"/>
    <col min="2" max="2" width="3.7109375" style="1" hidden="1" customWidth="1"/>
    <col min="3" max="3" width="4.00390625" style="1" hidden="1" customWidth="1"/>
    <col min="4" max="4" width="8.00390625" style="1" customWidth="1"/>
    <col min="5" max="5" width="71.28125" style="1" customWidth="1"/>
    <col min="6" max="6" width="0" style="8" hidden="1" customWidth="1"/>
    <col min="7" max="7" width="26.7109375" style="67" customWidth="1"/>
    <col min="8" max="8" width="9.00390625" style="1" hidden="1" customWidth="1"/>
    <col min="9" max="9" width="10.00390625" style="1" hidden="1" customWidth="1"/>
    <col min="10" max="10" width="9.7109375" style="1" hidden="1" customWidth="1"/>
    <col min="11" max="11" width="10.421875" style="1" hidden="1" customWidth="1"/>
    <col min="12" max="12" width="9.421875" style="1" hidden="1" customWidth="1"/>
    <col min="13" max="13" width="9.7109375" style="1" hidden="1" customWidth="1"/>
    <col min="14" max="14" width="9.57421875" style="1" hidden="1" customWidth="1"/>
    <col min="15" max="15" width="9.8515625" style="1" hidden="1" customWidth="1"/>
    <col min="16" max="16" width="10.00390625" style="1" hidden="1" customWidth="1"/>
    <col min="17" max="17" width="9.57421875" style="1" hidden="1" customWidth="1"/>
    <col min="18" max="18" width="9.28125" style="1" hidden="1" customWidth="1"/>
    <col min="19" max="19" width="10.00390625" style="1" hidden="1" customWidth="1"/>
    <col min="20" max="20" width="15.140625" style="1" hidden="1" customWidth="1"/>
    <col min="21" max="21" width="15.8515625" style="1" customWidth="1"/>
    <col min="22" max="22" width="11.57421875" style="1" bestFit="1" customWidth="1"/>
    <col min="23" max="23" width="14.28125" style="1" customWidth="1"/>
    <col min="24" max="16384" width="9.140625" style="1" customWidth="1"/>
  </cols>
  <sheetData>
    <row r="1" ht="12.75" customHeight="1" hidden="1">
      <c r="P1" s="1" t="s">
        <v>0</v>
      </c>
    </row>
    <row r="2" spans="1:19" ht="9.75" customHeight="1" hidden="1">
      <c r="A2" s="2"/>
      <c r="B2" s="2"/>
      <c r="C2" s="2"/>
      <c r="D2" s="2"/>
      <c r="E2" s="2"/>
      <c r="G2" s="68"/>
      <c r="H2" s="2"/>
      <c r="I2" s="2"/>
      <c r="J2" s="2"/>
      <c r="K2" s="2"/>
      <c r="L2" s="2"/>
      <c r="M2" s="2"/>
      <c r="R2" s="2"/>
      <c r="S2" s="2"/>
    </row>
    <row r="3" spans="1:19" ht="12.75" customHeight="1" hidden="1">
      <c r="A3" s="3"/>
      <c r="B3" s="3"/>
      <c r="C3" s="3"/>
      <c r="D3" s="3"/>
      <c r="E3" s="3"/>
      <c r="G3" s="69"/>
      <c r="H3" s="3"/>
      <c r="I3" s="3"/>
      <c r="J3" s="3"/>
      <c r="K3" s="3"/>
      <c r="L3" s="3"/>
      <c r="M3" s="3"/>
      <c r="R3" s="3"/>
      <c r="S3" s="3"/>
    </row>
    <row r="4" spans="1:19" ht="12.75" customHeight="1" hidden="1">
      <c r="A4" s="3"/>
      <c r="B4" s="3"/>
      <c r="C4" s="3"/>
      <c r="D4" s="3"/>
      <c r="E4" s="3"/>
      <c r="G4" s="69"/>
      <c r="H4" s="3"/>
      <c r="I4" s="3"/>
      <c r="J4" s="3"/>
      <c r="K4" s="3"/>
      <c r="L4" s="3"/>
      <c r="M4" s="3"/>
      <c r="R4" s="3"/>
      <c r="S4" s="3"/>
    </row>
    <row r="5" spans="1:19" ht="12.75" customHeight="1" hidden="1">
      <c r="A5" s="3"/>
      <c r="B5" s="3"/>
      <c r="C5" s="3"/>
      <c r="D5" s="3"/>
      <c r="E5" s="3"/>
      <c r="G5" s="69"/>
      <c r="H5" s="3"/>
      <c r="I5" s="3"/>
      <c r="J5" s="3"/>
      <c r="K5" s="3"/>
      <c r="L5" s="3"/>
      <c r="M5" s="3"/>
      <c r="R5" s="3"/>
      <c r="S5" s="3"/>
    </row>
    <row r="6" spans="7:17" s="4" customFormat="1" ht="12.75">
      <c r="G6" s="70"/>
      <c r="O6" s="3"/>
      <c r="P6" s="2"/>
      <c r="Q6" s="5"/>
    </row>
    <row r="7" spans="1:19" s="13" customFormat="1" ht="50.25" customHeight="1">
      <c r="A7" s="82" t="s">
        <v>1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9"/>
      <c r="O7" s="10"/>
      <c r="P7" s="11"/>
      <c r="Q7" s="12"/>
      <c r="R7" s="12"/>
      <c r="S7" s="12"/>
    </row>
    <row r="8" spans="1:19" s="13" customFormat="1" ht="21.75" customHeight="1">
      <c r="A8" s="64"/>
      <c r="B8" s="64"/>
      <c r="C8" s="64"/>
      <c r="D8" s="64"/>
      <c r="E8" s="64"/>
      <c r="F8" s="64"/>
      <c r="G8" s="71"/>
      <c r="H8" s="64"/>
      <c r="I8" s="64"/>
      <c r="J8" s="64"/>
      <c r="K8" s="64"/>
      <c r="L8" s="64"/>
      <c r="M8" s="64"/>
      <c r="N8" s="9"/>
      <c r="O8" s="10"/>
      <c r="P8" s="11"/>
      <c r="Q8" s="12"/>
      <c r="R8" s="12"/>
      <c r="S8" s="12"/>
    </row>
    <row r="9" spans="1:19" s="13" customFormat="1" ht="19.5" customHeight="1">
      <c r="A9" s="64"/>
      <c r="B9" s="64"/>
      <c r="C9" s="64"/>
      <c r="D9" s="83" t="s">
        <v>72</v>
      </c>
      <c r="E9" s="83"/>
      <c r="F9" s="64"/>
      <c r="G9" s="71"/>
      <c r="H9" s="64"/>
      <c r="I9" s="64"/>
      <c r="J9" s="64"/>
      <c r="K9" s="64"/>
      <c r="L9" s="64"/>
      <c r="M9" s="64"/>
      <c r="N9" s="9"/>
      <c r="O9" s="10"/>
      <c r="P9" s="11"/>
      <c r="Q9" s="12"/>
      <c r="R9" s="12"/>
      <c r="S9" s="12"/>
    </row>
    <row r="10" spans="1:19" s="13" customFormat="1" ht="19.5" customHeight="1">
      <c r="A10" s="64"/>
      <c r="B10" s="64"/>
      <c r="C10" s="64"/>
      <c r="D10" s="83" t="s">
        <v>76</v>
      </c>
      <c r="E10" s="83"/>
      <c r="F10" s="64"/>
      <c r="G10" s="71"/>
      <c r="H10" s="64"/>
      <c r="I10" s="64"/>
      <c r="J10" s="64"/>
      <c r="K10" s="64"/>
      <c r="L10" s="64"/>
      <c r="M10" s="64"/>
      <c r="N10" s="9"/>
      <c r="O10" s="10"/>
      <c r="P10" s="11"/>
      <c r="Q10" s="12"/>
      <c r="R10" s="12"/>
      <c r="S10" s="12"/>
    </row>
    <row r="11" spans="1:19" s="13" customFormat="1" ht="19.5" customHeight="1">
      <c r="A11" s="64"/>
      <c r="B11" s="64"/>
      <c r="C11" s="64"/>
      <c r="D11" s="83" t="s">
        <v>73</v>
      </c>
      <c r="E11" s="83"/>
      <c r="F11" s="64"/>
      <c r="G11" s="71"/>
      <c r="H11" s="64"/>
      <c r="I11" s="64"/>
      <c r="J11" s="64"/>
      <c r="K11" s="64"/>
      <c r="L11" s="64"/>
      <c r="M11" s="64"/>
      <c r="N11" s="9"/>
      <c r="O11" s="10"/>
      <c r="P11" s="11"/>
      <c r="Q11" s="12"/>
      <c r="R11" s="12"/>
      <c r="S11" s="12"/>
    </row>
    <row r="12" spans="1:19" s="13" customFormat="1" ht="19.5" customHeight="1">
      <c r="A12" s="64"/>
      <c r="B12" s="64"/>
      <c r="C12" s="64"/>
      <c r="D12" s="64"/>
      <c r="E12" s="65"/>
      <c r="F12" s="64"/>
      <c r="G12" s="71"/>
      <c r="H12" s="64"/>
      <c r="I12" s="64"/>
      <c r="J12" s="64"/>
      <c r="K12" s="64"/>
      <c r="L12" s="64"/>
      <c r="M12" s="64"/>
      <c r="N12" s="9"/>
      <c r="O12" s="10"/>
      <c r="P12" s="11"/>
      <c r="Q12" s="12"/>
      <c r="R12" s="12"/>
      <c r="S12" s="12"/>
    </row>
    <row r="13" spans="1:7" s="15" customFormat="1" ht="24" customHeight="1">
      <c r="A13" s="84" t="s">
        <v>66</v>
      </c>
      <c r="B13" s="84"/>
      <c r="C13" s="84"/>
      <c r="D13" s="84"/>
      <c r="E13" s="84"/>
      <c r="F13" s="84"/>
      <c r="G13" s="84"/>
    </row>
    <row r="14" spans="1:7" s="15" customFormat="1" ht="46.5" customHeight="1">
      <c r="A14" s="83" t="s">
        <v>74</v>
      </c>
      <c r="B14" s="83"/>
      <c r="C14" s="83"/>
      <c r="D14" s="83"/>
      <c r="E14" s="83"/>
      <c r="F14" s="83"/>
      <c r="G14" s="83"/>
    </row>
    <row r="15" spans="6:7" s="15" customFormat="1" ht="10.5" customHeight="1">
      <c r="F15" s="14"/>
      <c r="G15" s="72"/>
    </row>
    <row r="16" spans="1:21" s="15" customFormat="1" ht="69.75" customHeight="1">
      <c r="A16" s="16" t="s">
        <v>2</v>
      </c>
      <c r="B16" s="16" t="s">
        <v>3</v>
      </c>
      <c r="C16" s="16" t="s">
        <v>4</v>
      </c>
      <c r="D16" s="17" t="s">
        <v>5</v>
      </c>
      <c r="E16" s="18" t="s">
        <v>6</v>
      </c>
      <c r="F16" s="14"/>
      <c r="G16" s="73" t="s">
        <v>67</v>
      </c>
      <c r="H16" s="19" t="s">
        <v>68</v>
      </c>
      <c r="I16" s="19" t="s">
        <v>68</v>
      </c>
      <c r="J16" s="19" t="s">
        <v>68</v>
      </c>
      <c r="K16" s="19" t="s">
        <v>68</v>
      </c>
      <c r="L16" s="19" t="s">
        <v>68</v>
      </c>
      <c r="M16" s="19" t="s">
        <v>68</v>
      </c>
      <c r="N16" s="19" t="s">
        <v>68</v>
      </c>
      <c r="O16" s="19" t="s">
        <v>68</v>
      </c>
      <c r="P16" s="19" t="s">
        <v>68</v>
      </c>
      <c r="Q16" s="19" t="s">
        <v>68</v>
      </c>
      <c r="R16" s="19" t="s">
        <v>68</v>
      </c>
      <c r="S16" s="19" t="s">
        <v>68</v>
      </c>
      <c r="T16" s="19" t="s">
        <v>67</v>
      </c>
      <c r="U16" s="81" t="s">
        <v>77</v>
      </c>
    </row>
    <row r="17" spans="1:21" s="24" customFormat="1" ht="18.75" customHeight="1" hidden="1">
      <c r="A17" s="20">
        <v>253</v>
      </c>
      <c r="B17" s="21"/>
      <c r="C17" s="21"/>
      <c r="D17" s="22"/>
      <c r="E17" s="23" t="s">
        <v>7</v>
      </c>
      <c r="G17" s="74">
        <f>SUM(G20:G58)</f>
        <v>1045473.0499999998</v>
      </c>
      <c r="H17" s="26">
        <f aca="true" t="shared" si="0" ref="H17:M17">SUM(H59)</f>
        <v>0</v>
      </c>
      <c r="I17" s="26">
        <f t="shared" si="0"/>
        <v>47287</v>
      </c>
      <c r="J17" s="26">
        <f t="shared" si="0"/>
        <v>36500</v>
      </c>
      <c r="K17" s="26">
        <f t="shared" si="0"/>
        <v>36000</v>
      </c>
      <c r="L17" s="26">
        <f t="shared" si="0"/>
        <v>36500</v>
      </c>
      <c r="M17" s="26">
        <f t="shared" si="0"/>
        <v>67000</v>
      </c>
      <c r="N17" s="26">
        <f aca="true" t="shared" si="1" ref="N17:S17">SUM(N59)</f>
        <v>68570</v>
      </c>
      <c r="O17" s="26">
        <f t="shared" si="1"/>
        <v>40143</v>
      </c>
      <c r="P17" s="26">
        <f t="shared" si="1"/>
        <v>36000</v>
      </c>
      <c r="Q17" s="26">
        <f t="shared" si="1"/>
        <v>35000</v>
      </c>
      <c r="R17" s="26">
        <f t="shared" si="1"/>
        <v>35000</v>
      </c>
      <c r="S17" s="25">
        <f t="shared" si="1"/>
        <v>34873</v>
      </c>
      <c r="T17" s="27"/>
      <c r="U17" s="28"/>
    </row>
    <row r="18" spans="1:21" s="24" customFormat="1" ht="19.5" customHeight="1">
      <c r="A18" s="29"/>
      <c r="B18" s="30" t="s">
        <v>69</v>
      </c>
      <c r="C18" s="30"/>
      <c r="D18" s="31"/>
      <c r="E18" s="23" t="s">
        <v>75</v>
      </c>
      <c r="G18" s="75">
        <f aca="true" t="shared" si="2" ref="G18:S18">G17</f>
        <v>1045473.0499999998</v>
      </c>
      <c r="H18" s="25">
        <f t="shared" si="2"/>
        <v>0</v>
      </c>
      <c r="I18" s="25">
        <f t="shared" si="2"/>
        <v>47287</v>
      </c>
      <c r="J18" s="25">
        <f t="shared" si="2"/>
        <v>36500</v>
      </c>
      <c r="K18" s="25">
        <f t="shared" si="2"/>
        <v>36000</v>
      </c>
      <c r="L18" s="25">
        <f t="shared" si="2"/>
        <v>36500</v>
      </c>
      <c r="M18" s="25">
        <f t="shared" si="2"/>
        <v>67000</v>
      </c>
      <c r="N18" s="25">
        <f t="shared" si="2"/>
        <v>68570</v>
      </c>
      <c r="O18" s="25">
        <f t="shared" si="2"/>
        <v>40143</v>
      </c>
      <c r="P18" s="25">
        <f t="shared" si="2"/>
        <v>36000</v>
      </c>
      <c r="Q18" s="25">
        <f t="shared" si="2"/>
        <v>35000</v>
      </c>
      <c r="R18" s="25">
        <f t="shared" si="2"/>
        <v>35000</v>
      </c>
      <c r="S18" s="25">
        <f t="shared" si="2"/>
        <v>34873</v>
      </c>
      <c r="T18" s="32"/>
      <c r="U18" s="28">
        <v>100</v>
      </c>
    </row>
    <row r="19" spans="1:21" s="24" customFormat="1" ht="60.75" customHeight="1">
      <c r="A19" s="29"/>
      <c r="B19" s="30"/>
      <c r="C19" s="30" t="s">
        <v>70</v>
      </c>
      <c r="D19" s="31"/>
      <c r="E19" s="23" t="s">
        <v>8</v>
      </c>
      <c r="G19" s="75">
        <f>G18</f>
        <v>1045473.0499999998</v>
      </c>
      <c r="H19" s="25">
        <f aca="true" t="shared" si="3" ref="H19:S19">H18</f>
        <v>0</v>
      </c>
      <c r="I19" s="25">
        <f t="shared" si="3"/>
        <v>47287</v>
      </c>
      <c r="J19" s="25">
        <f t="shared" si="3"/>
        <v>36500</v>
      </c>
      <c r="K19" s="25">
        <f t="shared" si="3"/>
        <v>36000</v>
      </c>
      <c r="L19" s="25">
        <f t="shared" si="3"/>
        <v>36500</v>
      </c>
      <c r="M19" s="25">
        <f t="shared" si="3"/>
        <v>67000</v>
      </c>
      <c r="N19" s="25">
        <f t="shared" si="3"/>
        <v>68570</v>
      </c>
      <c r="O19" s="25">
        <f t="shared" si="3"/>
        <v>40143</v>
      </c>
      <c r="P19" s="25">
        <f t="shared" si="3"/>
        <v>36000</v>
      </c>
      <c r="Q19" s="25">
        <f t="shared" si="3"/>
        <v>35000</v>
      </c>
      <c r="R19" s="25">
        <f t="shared" si="3"/>
        <v>35000</v>
      </c>
      <c r="S19" s="25">
        <f t="shared" si="3"/>
        <v>34873</v>
      </c>
      <c r="T19" s="32"/>
      <c r="U19" s="80"/>
    </row>
    <row r="20" spans="1:23" s="15" customFormat="1" ht="24" customHeight="1">
      <c r="A20" s="33"/>
      <c r="B20" s="34"/>
      <c r="C20" s="35"/>
      <c r="D20" s="36" t="s">
        <v>9</v>
      </c>
      <c r="E20" s="23" t="s">
        <v>10</v>
      </c>
      <c r="F20" s="14"/>
      <c r="G20" s="76">
        <f>283802.43-19747</f>
        <v>264055.43</v>
      </c>
      <c r="H20" s="37"/>
      <c r="I20" s="37">
        <v>18745</v>
      </c>
      <c r="J20" s="37">
        <v>10000</v>
      </c>
      <c r="K20" s="37">
        <v>11000</v>
      </c>
      <c r="L20" s="37">
        <v>11500</v>
      </c>
      <c r="M20" s="37">
        <v>12000</v>
      </c>
      <c r="N20" s="37">
        <v>12000</v>
      </c>
      <c r="O20" s="37">
        <v>12000</v>
      </c>
      <c r="P20" s="37">
        <v>11000</v>
      </c>
      <c r="Q20" s="37">
        <v>10000</v>
      </c>
      <c r="R20" s="37">
        <v>10000</v>
      </c>
      <c r="S20" s="38">
        <v>10000</v>
      </c>
      <c r="T20" s="39"/>
      <c r="U20" s="80">
        <f>G20*U18/G18</f>
        <v>25.257028863632595</v>
      </c>
      <c r="W20" s="40"/>
    </row>
    <row r="21" spans="1:23" s="15" customFormat="1" ht="24" customHeight="1" hidden="1">
      <c r="A21" s="41"/>
      <c r="B21" s="42"/>
      <c r="C21" s="43"/>
      <c r="D21" s="36" t="s">
        <v>11</v>
      </c>
      <c r="E21" s="23" t="s">
        <v>12</v>
      </c>
      <c r="F21" s="14"/>
      <c r="G21" s="76"/>
      <c r="H21" s="37"/>
      <c r="I21" s="37"/>
      <c r="J21" s="37"/>
      <c r="K21" s="37"/>
      <c r="L21" s="37"/>
      <c r="M21" s="37"/>
      <c r="N21" s="44"/>
      <c r="O21" s="45"/>
      <c r="P21" s="45"/>
      <c r="Q21" s="45"/>
      <c r="R21" s="45"/>
      <c r="S21" s="45"/>
      <c r="T21" s="46"/>
      <c r="U21" s="80">
        <f aca="true" t="shared" si="4" ref="U21:U57">G21*U19/G19</f>
        <v>0</v>
      </c>
      <c r="W21" s="40"/>
    </row>
    <row r="22" spans="1:23" s="15" customFormat="1" ht="24" customHeight="1">
      <c r="A22" s="41"/>
      <c r="B22" s="42"/>
      <c r="C22" s="43"/>
      <c r="D22" s="47" t="s">
        <v>13</v>
      </c>
      <c r="E22" s="48" t="s">
        <v>14</v>
      </c>
      <c r="F22" s="14"/>
      <c r="G22" s="76">
        <v>19747</v>
      </c>
      <c r="H22" s="37"/>
      <c r="I22" s="37">
        <v>686</v>
      </c>
      <c r="J22" s="37">
        <v>300</v>
      </c>
      <c r="K22" s="37">
        <v>500</v>
      </c>
      <c r="L22" s="37">
        <v>700</v>
      </c>
      <c r="M22" s="37">
        <v>700</v>
      </c>
      <c r="N22" s="44">
        <v>700</v>
      </c>
      <c r="O22" s="45">
        <v>700</v>
      </c>
      <c r="P22" s="45">
        <v>700</v>
      </c>
      <c r="Q22" s="45">
        <v>500</v>
      </c>
      <c r="R22" s="45">
        <v>500</v>
      </c>
      <c r="S22" s="45">
        <v>500</v>
      </c>
      <c r="T22" s="46"/>
      <c r="U22" s="80">
        <f>G22*U18/G18</f>
        <v>1.88881004632305</v>
      </c>
      <c r="W22" s="40"/>
    </row>
    <row r="23" spans="1:23" s="15" customFormat="1" ht="24" customHeight="1">
      <c r="A23" s="41"/>
      <c r="B23" s="42"/>
      <c r="C23" s="43"/>
      <c r="D23" s="36" t="s">
        <v>15</v>
      </c>
      <c r="E23" s="23" t="s">
        <v>16</v>
      </c>
      <c r="F23" s="14"/>
      <c r="G23" s="76">
        <v>16053.73</v>
      </c>
      <c r="H23" s="37"/>
      <c r="I23" s="37">
        <v>975</v>
      </c>
      <c r="J23" s="37">
        <v>550</v>
      </c>
      <c r="K23" s="37">
        <v>550</v>
      </c>
      <c r="L23" s="37">
        <v>650</v>
      </c>
      <c r="M23" s="37">
        <v>750</v>
      </c>
      <c r="N23" s="37">
        <v>750</v>
      </c>
      <c r="O23" s="37">
        <v>750</v>
      </c>
      <c r="P23" s="37">
        <v>700</v>
      </c>
      <c r="Q23" s="37">
        <v>600</v>
      </c>
      <c r="R23" s="37">
        <v>500</v>
      </c>
      <c r="S23" s="38">
        <v>500</v>
      </c>
      <c r="T23" s="46"/>
      <c r="U23" s="80">
        <f>G23*U18/G18</f>
        <v>1.535546994731237</v>
      </c>
      <c r="W23" s="40"/>
    </row>
    <row r="24" spans="1:23" s="15" customFormat="1" ht="24" customHeight="1">
      <c r="A24" s="41"/>
      <c r="B24" s="42"/>
      <c r="C24" s="43"/>
      <c r="D24" s="36" t="s">
        <v>17</v>
      </c>
      <c r="E24" s="23" t="s">
        <v>18</v>
      </c>
      <c r="F24" s="14"/>
      <c r="G24" s="76">
        <v>8071.55</v>
      </c>
      <c r="H24" s="37"/>
      <c r="I24" s="37">
        <v>813</v>
      </c>
      <c r="J24" s="37">
        <v>450</v>
      </c>
      <c r="K24" s="37">
        <v>550</v>
      </c>
      <c r="L24" s="37">
        <v>550</v>
      </c>
      <c r="M24" s="37">
        <v>600</v>
      </c>
      <c r="N24" s="37">
        <v>600</v>
      </c>
      <c r="O24" s="38">
        <v>600</v>
      </c>
      <c r="P24" s="38">
        <v>600</v>
      </c>
      <c r="Q24" s="38">
        <v>500</v>
      </c>
      <c r="R24" s="38">
        <v>400</v>
      </c>
      <c r="S24" s="38">
        <v>400</v>
      </c>
      <c r="T24" s="46"/>
      <c r="U24" s="80">
        <f>G24*U18/G18</f>
        <v>0.772047639104614</v>
      </c>
      <c r="W24" s="40"/>
    </row>
    <row r="25" spans="1:23" s="15" customFormat="1" ht="24" customHeight="1">
      <c r="A25" s="41"/>
      <c r="B25" s="42"/>
      <c r="C25" s="43"/>
      <c r="D25" s="36" t="s">
        <v>19</v>
      </c>
      <c r="E25" s="48" t="s">
        <v>20</v>
      </c>
      <c r="F25" s="14"/>
      <c r="G25" s="76">
        <v>113.584</v>
      </c>
      <c r="H25" s="37"/>
      <c r="I25" s="37">
        <v>75</v>
      </c>
      <c r="J25" s="37"/>
      <c r="K25" s="37"/>
      <c r="L25" s="37"/>
      <c r="M25" s="37"/>
      <c r="N25" s="44"/>
      <c r="O25" s="45"/>
      <c r="P25" s="45"/>
      <c r="Q25" s="45"/>
      <c r="R25" s="45"/>
      <c r="S25" s="45"/>
      <c r="T25" s="46"/>
      <c r="U25" s="80">
        <f>G25*U18/G18</f>
        <v>0.010864364222492394</v>
      </c>
      <c r="V25" s="40"/>
      <c r="W25" s="40"/>
    </row>
    <row r="26" spans="1:23" s="15" customFormat="1" ht="81" customHeight="1">
      <c r="A26" s="41"/>
      <c r="B26" s="42"/>
      <c r="C26" s="43"/>
      <c r="D26" s="36" t="s">
        <v>21</v>
      </c>
      <c r="E26" s="48" t="s">
        <v>22</v>
      </c>
      <c r="F26" s="14"/>
      <c r="G26" s="76">
        <v>7432.15</v>
      </c>
      <c r="H26" s="37"/>
      <c r="I26" s="37"/>
      <c r="J26" s="37"/>
      <c r="K26" s="37"/>
      <c r="L26" s="37"/>
      <c r="M26" s="37"/>
      <c r="N26" s="44"/>
      <c r="O26" s="44"/>
      <c r="P26" s="44"/>
      <c r="Q26" s="44"/>
      <c r="R26" s="44"/>
      <c r="S26" s="45"/>
      <c r="T26" s="46"/>
      <c r="U26" s="80">
        <f>G26*U18/G18</f>
        <v>0.7108887216174535</v>
      </c>
      <c r="V26" s="40"/>
      <c r="W26" s="40"/>
    </row>
    <row r="27" spans="1:23" s="15" customFormat="1" ht="24" customHeight="1">
      <c r="A27" s="41"/>
      <c r="B27" s="42"/>
      <c r="C27" s="43"/>
      <c r="D27" s="36" t="s">
        <v>23</v>
      </c>
      <c r="E27" s="23" t="s">
        <v>24</v>
      </c>
      <c r="F27" s="14"/>
      <c r="G27" s="76">
        <v>933.17</v>
      </c>
      <c r="H27" s="37"/>
      <c r="I27" s="37">
        <v>308</v>
      </c>
      <c r="J27" s="37">
        <v>150</v>
      </c>
      <c r="K27" s="37">
        <v>150</v>
      </c>
      <c r="L27" s="37">
        <v>150</v>
      </c>
      <c r="M27" s="37">
        <v>150</v>
      </c>
      <c r="N27" s="37">
        <v>150</v>
      </c>
      <c r="O27" s="37">
        <v>150</v>
      </c>
      <c r="P27" s="37">
        <v>150</v>
      </c>
      <c r="Q27" s="37">
        <v>150</v>
      </c>
      <c r="R27" s="37">
        <v>150</v>
      </c>
      <c r="S27" s="38">
        <v>110</v>
      </c>
      <c r="T27" s="46"/>
      <c r="U27" s="80">
        <f>G27*U18/G18</f>
        <v>0.08925815926101588</v>
      </c>
      <c r="V27" s="40"/>
      <c r="W27" s="40"/>
    </row>
    <row r="28" spans="1:23" s="15" customFormat="1" ht="24" customHeight="1">
      <c r="A28" s="41"/>
      <c r="B28" s="42"/>
      <c r="C28" s="43"/>
      <c r="D28" s="36" t="s">
        <v>25</v>
      </c>
      <c r="E28" s="23" t="s">
        <v>26</v>
      </c>
      <c r="F28" s="14"/>
      <c r="G28" s="76">
        <v>605050.65</v>
      </c>
      <c r="H28" s="37"/>
      <c r="I28" s="37">
        <v>19860</v>
      </c>
      <c r="J28" s="37">
        <v>20032</v>
      </c>
      <c r="K28" s="37">
        <v>19220</v>
      </c>
      <c r="L28" s="37">
        <v>18170</v>
      </c>
      <c r="M28" s="37">
        <v>48870</v>
      </c>
      <c r="N28" s="37">
        <v>49790</v>
      </c>
      <c r="O28" s="37">
        <v>22263</v>
      </c>
      <c r="P28" s="37">
        <v>18220</v>
      </c>
      <c r="Q28" s="37">
        <v>19970</v>
      </c>
      <c r="R28" s="37">
        <v>19753</v>
      </c>
      <c r="S28" s="38">
        <v>20283</v>
      </c>
      <c r="T28" s="46"/>
      <c r="U28" s="80">
        <f>G28*U18/G18</f>
        <v>57.873385641074165</v>
      </c>
      <c r="W28" s="40"/>
    </row>
    <row r="29" spans="1:23" s="15" customFormat="1" ht="24" customHeight="1">
      <c r="A29" s="41"/>
      <c r="B29" s="42"/>
      <c r="C29" s="43"/>
      <c r="D29" s="36" t="s">
        <v>27</v>
      </c>
      <c r="E29" s="23" t="s">
        <v>28</v>
      </c>
      <c r="F29" s="14"/>
      <c r="G29" s="76">
        <v>2003.52</v>
      </c>
      <c r="H29" s="37"/>
      <c r="I29" s="37">
        <v>473</v>
      </c>
      <c r="J29" s="37"/>
      <c r="K29" s="37"/>
      <c r="L29" s="37">
        <v>800</v>
      </c>
      <c r="M29" s="37"/>
      <c r="N29" s="44">
        <v>700</v>
      </c>
      <c r="O29" s="45"/>
      <c r="P29" s="45">
        <v>700</v>
      </c>
      <c r="Q29" s="45"/>
      <c r="R29" s="45">
        <v>500</v>
      </c>
      <c r="S29" s="45"/>
      <c r="T29" s="46"/>
      <c r="U29" s="80">
        <f>G29*U18/G18</f>
        <v>0.19163765149182949</v>
      </c>
      <c r="W29" s="40"/>
    </row>
    <row r="30" spans="1:23" s="15" customFormat="1" ht="24" customHeight="1" hidden="1">
      <c r="A30" s="41"/>
      <c r="B30" s="42"/>
      <c r="C30" s="43"/>
      <c r="D30" s="47">
        <v>137</v>
      </c>
      <c r="E30" s="48" t="s">
        <v>29</v>
      </c>
      <c r="F30" s="14"/>
      <c r="G30" s="76"/>
      <c r="H30" s="37"/>
      <c r="I30" s="37"/>
      <c r="J30" s="37"/>
      <c r="K30" s="37"/>
      <c r="L30" s="37"/>
      <c r="M30" s="37"/>
      <c r="N30" s="44"/>
      <c r="O30" s="45"/>
      <c r="P30" s="45"/>
      <c r="Q30" s="45"/>
      <c r="R30" s="45"/>
      <c r="S30" s="45"/>
      <c r="T30" s="46"/>
      <c r="U30" s="28">
        <f t="shared" si="4"/>
        <v>0</v>
      </c>
      <c r="W30" s="40"/>
    </row>
    <row r="31" spans="1:23" s="15" customFormat="1" ht="24" customHeight="1" hidden="1">
      <c r="A31" s="41"/>
      <c r="B31" s="42"/>
      <c r="C31" s="43"/>
      <c r="D31" s="47">
        <v>138</v>
      </c>
      <c r="E31" s="48" t="s">
        <v>30</v>
      </c>
      <c r="F31" s="14"/>
      <c r="G31" s="76"/>
      <c r="H31" s="37"/>
      <c r="I31" s="37"/>
      <c r="J31" s="37"/>
      <c r="K31" s="37"/>
      <c r="L31" s="37"/>
      <c r="M31" s="37"/>
      <c r="N31" s="44"/>
      <c r="O31" s="45"/>
      <c r="P31" s="45"/>
      <c r="Q31" s="45"/>
      <c r="R31" s="45"/>
      <c r="S31" s="45"/>
      <c r="T31" s="46"/>
      <c r="U31" s="28">
        <f t="shared" si="4"/>
        <v>0</v>
      </c>
      <c r="W31" s="40"/>
    </row>
    <row r="32" spans="1:23" s="15" customFormat="1" ht="21" customHeight="1">
      <c r="A32" s="41"/>
      <c r="B32" s="42"/>
      <c r="C32" s="43"/>
      <c r="D32" s="47" t="s">
        <v>31</v>
      </c>
      <c r="E32" s="48" t="s">
        <v>32</v>
      </c>
      <c r="F32" s="14"/>
      <c r="G32" s="76">
        <f>543468.1-(9316.88+516532.06+4312.14+G29+G27)</f>
        <v>10370.329999999958</v>
      </c>
      <c r="H32" s="37"/>
      <c r="I32" s="37">
        <v>255</v>
      </c>
      <c r="J32" s="37">
        <v>300</v>
      </c>
      <c r="K32" s="37">
        <v>300</v>
      </c>
      <c r="L32" s="37">
        <v>300</v>
      </c>
      <c r="M32" s="37">
        <v>300</v>
      </c>
      <c r="N32" s="37">
        <v>300</v>
      </c>
      <c r="O32" s="37">
        <v>250</v>
      </c>
      <c r="P32" s="37">
        <v>250</v>
      </c>
      <c r="Q32" s="37">
        <v>250</v>
      </c>
      <c r="R32" s="37">
        <v>250</v>
      </c>
      <c r="S32" s="38">
        <v>250</v>
      </c>
      <c r="T32" s="46"/>
      <c r="U32" s="80">
        <f>G32*U18/G18</f>
        <v>0.9919270515868353</v>
      </c>
      <c r="W32" s="40"/>
    </row>
    <row r="33" spans="1:23" s="15" customFormat="1" ht="24" customHeight="1">
      <c r="A33" s="41"/>
      <c r="B33" s="42"/>
      <c r="C33" s="43"/>
      <c r="D33" s="36" t="s">
        <v>33</v>
      </c>
      <c r="E33" s="23" t="s">
        <v>34</v>
      </c>
      <c r="F33" s="14"/>
      <c r="G33" s="76">
        <f>23600+2800</f>
        <v>26400</v>
      </c>
      <c r="H33" s="37"/>
      <c r="I33" s="37">
        <v>1529</v>
      </c>
      <c r="J33" s="37">
        <v>1200</v>
      </c>
      <c r="K33" s="37">
        <v>600</v>
      </c>
      <c r="L33" s="37">
        <v>500</v>
      </c>
      <c r="M33" s="37">
        <v>500</v>
      </c>
      <c r="N33" s="37">
        <v>500</v>
      </c>
      <c r="O33" s="37">
        <v>500</v>
      </c>
      <c r="P33" s="37">
        <v>500</v>
      </c>
      <c r="Q33" s="45">
        <v>600</v>
      </c>
      <c r="R33" s="45">
        <v>1200</v>
      </c>
      <c r="S33" s="45">
        <v>1200</v>
      </c>
      <c r="T33" s="46"/>
      <c r="U33" s="80">
        <f>G33*U18/G18</f>
        <v>2.5251726957476337</v>
      </c>
      <c r="W33" s="40"/>
    </row>
    <row r="34" spans="1:23" s="15" customFormat="1" ht="24" customHeight="1">
      <c r="A34" s="41"/>
      <c r="B34" s="42"/>
      <c r="C34" s="43"/>
      <c r="D34" s="36" t="s">
        <v>35</v>
      </c>
      <c r="E34" s="23" t="s">
        <v>36</v>
      </c>
      <c r="F34" s="14"/>
      <c r="G34" s="76">
        <f>648+1868.61+128.96</f>
        <v>2645.5699999999997</v>
      </c>
      <c r="H34" s="37"/>
      <c r="I34" s="37">
        <v>281</v>
      </c>
      <c r="J34" s="37">
        <v>130</v>
      </c>
      <c r="K34" s="37">
        <v>130</v>
      </c>
      <c r="L34" s="37">
        <v>130</v>
      </c>
      <c r="M34" s="37">
        <v>130</v>
      </c>
      <c r="N34" s="37">
        <v>130</v>
      </c>
      <c r="O34" s="37">
        <v>130</v>
      </c>
      <c r="P34" s="37">
        <v>130</v>
      </c>
      <c r="Q34" s="37">
        <v>130</v>
      </c>
      <c r="R34" s="37">
        <v>130</v>
      </c>
      <c r="S34" s="38">
        <v>130</v>
      </c>
      <c r="T34" s="46"/>
      <c r="U34" s="80">
        <f>G34*U18/G18</f>
        <v>0.2530500427533737</v>
      </c>
      <c r="W34" s="40"/>
    </row>
    <row r="35" spans="1:23" s="15" customFormat="1" ht="24" customHeight="1">
      <c r="A35" s="41"/>
      <c r="B35" s="42"/>
      <c r="C35" s="43"/>
      <c r="D35" s="36" t="s">
        <v>37</v>
      </c>
      <c r="E35" s="23" t="s">
        <v>38</v>
      </c>
      <c r="F35" s="14"/>
      <c r="G35" s="76"/>
      <c r="H35" s="37"/>
      <c r="I35" s="37">
        <v>150</v>
      </c>
      <c r="J35" s="37">
        <v>150</v>
      </c>
      <c r="K35" s="37">
        <v>100</v>
      </c>
      <c r="L35" s="37">
        <v>150</v>
      </c>
      <c r="M35" s="37"/>
      <c r="N35" s="37">
        <v>150</v>
      </c>
      <c r="O35" s="37"/>
      <c r="P35" s="37">
        <v>150</v>
      </c>
      <c r="Q35" s="37"/>
      <c r="R35" s="37">
        <v>117</v>
      </c>
      <c r="S35" s="38"/>
      <c r="T35" s="46"/>
      <c r="U35" s="80"/>
      <c r="W35" s="40"/>
    </row>
    <row r="36" spans="1:23" s="15" customFormat="1" ht="24" customHeight="1" hidden="1">
      <c r="A36" s="41"/>
      <c r="B36" s="42"/>
      <c r="C36" s="43"/>
      <c r="D36" s="36" t="s">
        <v>27</v>
      </c>
      <c r="E36" s="23" t="s">
        <v>39</v>
      </c>
      <c r="F36" s="14"/>
      <c r="G36" s="76"/>
      <c r="H36" s="37"/>
      <c r="I36" s="37"/>
      <c r="J36" s="37"/>
      <c r="K36" s="37"/>
      <c r="L36" s="37"/>
      <c r="M36" s="37"/>
      <c r="N36" s="44"/>
      <c r="O36" s="45"/>
      <c r="P36" s="45"/>
      <c r="Q36" s="45"/>
      <c r="R36" s="45"/>
      <c r="S36" s="45"/>
      <c r="T36" s="46"/>
      <c r="U36" s="80">
        <f t="shared" si="4"/>
        <v>0</v>
      </c>
      <c r="W36" s="40"/>
    </row>
    <row r="37" spans="1:23" s="15" customFormat="1" ht="24" customHeight="1" hidden="1">
      <c r="A37" s="41"/>
      <c r="B37" s="42"/>
      <c r="C37" s="43"/>
      <c r="D37" s="36" t="s">
        <v>40</v>
      </c>
      <c r="E37" s="23" t="s">
        <v>41</v>
      </c>
      <c r="F37" s="14"/>
      <c r="G37" s="76"/>
      <c r="H37" s="37"/>
      <c r="I37" s="37"/>
      <c r="J37" s="37"/>
      <c r="K37" s="37"/>
      <c r="L37" s="37"/>
      <c r="M37" s="37"/>
      <c r="N37" s="44"/>
      <c r="O37" s="45"/>
      <c r="P37" s="45"/>
      <c r="Q37" s="45"/>
      <c r="R37" s="45"/>
      <c r="S37" s="45"/>
      <c r="T37" s="46"/>
      <c r="U37" s="80" t="e">
        <f t="shared" si="4"/>
        <v>#DIV/0!</v>
      </c>
      <c r="W37" s="40"/>
    </row>
    <row r="38" spans="1:23" s="15" customFormat="1" ht="24" customHeight="1" hidden="1">
      <c r="A38" s="41"/>
      <c r="B38" s="42"/>
      <c r="C38" s="43"/>
      <c r="D38" s="36" t="s">
        <v>42</v>
      </c>
      <c r="E38" s="23"/>
      <c r="F38" s="14"/>
      <c r="G38" s="76"/>
      <c r="H38" s="37"/>
      <c r="I38" s="37"/>
      <c r="J38" s="37"/>
      <c r="K38" s="37"/>
      <c r="L38" s="37"/>
      <c r="M38" s="37"/>
      <c r="N38" s="44"/>
      <c r="O38" s="45"/>
      <c r="P38" s="45"/>
      <c r="Q38" s="45"/>
      <c r="R38" s="45"/>
      <c r="S38" s="45"/>
      <c r="T38" s="46"/>
      <c r="U38" s="80" t="e">
        <f t="shared" si="4"/>
        <v>#DIV/0!</v>
      </c>
      <c r="W38" s="40"/>
    </row>
    <row r="39" spans="1:23" s="15" customFormat="1" ht="24" customHeight="1" hidden="1">
      <c r="A39" s="41"/>
      <c r="B39" s="42"/>
      <c r="C39" s="43"/>
      <c r="D39" s="36" t="s">
        <v>42</v>
      </c>
      <c r="E39" s="23" t="s">
        <v>43</v>
      </c>
      <c r="F39" s="14"/>
      <c r="G39" s="76"/>
      <c r="H39" s="37"/>
      <c r="I39" s="37"/>
      <c r="J39" s="37"/>
      <c r="K39" s="37"/>
      <c r="L39" s="37"/>
      <c r="M39" s="37"/>
      <c r="N39" s="44"/>
      <c r="O39" s="45"/>
      <c r="P39" s="45"/>
      <c r="Q39" s="45"/>
      <c r="R39" s="45"/>
      <c r="S39" s="45"/>
      <c r="T39" s="46"/>
      <c r="U39" s="80" t="e">
        <f t="shared" si="4"/>
        <v>#DIV/0!</v>
      </c>
      <c r="W39" s="40"/>
    </row>
    <row r="40" spans="1:23" s="15" customFormat="1" ht="24" customHeight="1" hidden="1">
      <c r="A40" s="41"/>
      <c r="B40" s="42"/>
      <c r="C40" s="43"/>
      <c r="D40" s="36" t="s">
        <v>44</v>
      </c>
      <c r="E40" s="23" t="s">
        <v>45</v>
      </c>
      <c r="F40" s="14"/>
      <c r="G40" s="76"/>
      <c r="H40" s="37"/>
      <c r="I40" s="37"/>
      <c r="J40" s="37"/>
      <c r="K40" s="37"/>
      <c r="L40" s="37"/>
      <c r="M40" s="37"/>
      <c r="N40" s="44"/>
      <c r="O40" s="45"/>
      <c r="P40" s="45"/>
      <c r="Q40" s="45"/>
      <c r="R40" s="45"/>
      <c r="S40" s="45"/>
      <c r="T40" s="46"/>
      <c r="U40" s="80" t="e">
        <f t="shared" si="4"/>
        <v>#DIV/0!</v>
      </c>
      <c r="W40" s="40"/>
    </row>
    <row r="41" spans="1:23" s="15" customFormat="1" ht="24" customHeight="1">
      <c r="A41" s="41"/>
      <c r="B41" s="42"/>
      <c r="C41" s="43"/>
      <c r="D41" s="36" t="s">
        <v>46</v>
      </c>
      <c r="E41" s="23" t="s">
        <v>47</v>
      </c>
      <c r="F41" s="14"/>
      <c r="G41" s="76">
        <f>100775.94-G33-G34-G25+5000</f>
        <v>76616.786</v>
      </c>
      <c r="H41" s="37"/>
      <c r="I41" s="37">
        <v>2654</v>
      </c>
      <c r="J41" s="37">
        <v>2600</v>
      </c>
      <c r="K41" s="37">
        <v>2600</v>
      </c>
      <c r="L41" s="37">
        <v>2600</v>
      </c>
      <c r="M41" s="37">
        <v>2600</v>
      </c>
      <c r="N41" s="37">
        <v>2500</v>
      </c>
      <c r="O41" s="37">
        <v>2500</v>
      </c>
      <c r="P41" s="37">
        <v>2500</v>
      </c>
      <c r="Q41" s="37">
        <v>2000</v>
      </c>
      <c r="R41" s="37">
        <v>1500</v>
      </c>
      <c r="S41" s="38">
        <v>1500</v>
      </c>
      <c r="T41" s="46"/>
      <c r="U41" s="80">
        <f>G41*U18/G18</f>
        <v>7.328432425876498</v>
      </c>
      <c r="W41" s="40"/>
    </row>
    <row r="42" spans="1:23" s="13" customFormat="1" ht="24" customHeight="1">
      <c r="A42" s="41"/>
      <c r="B42" s="42"/>
      <c r="C42" s="43"/>
      <c r="D42" s="36" t="s">
        <v>48</v>
      </c>
      <c r="E42" s="23" t="s">
        <v>49</v>
      </c>
      <c r="G42" s="76">
        <v>1000</v>
      </c>
      <c r="H42" s="37"/>
      <c r="I42" s="37">
        <v>483</v>
      </c>
      <c r="J42" s="37">
        <v>300</v>
      </c>
      <c r="K42" s="37">
        <v>300</v>
      </c>
      <c r="L42" s="37">
        <v>300</v>
      </c>
      <c r="M42" s="37">
        <v>300</v>
      </c>
      <c r="N42" s="37">
        <v>300</v>
      </c>
      <c r="O42" s="37">
        <v>300</v>
      </c>
      <c r="P42" s="37">
        <v>300</v>
      </c>
      <c r="Q42" s="37">
        <v>300</v>
      </c>
      <c r="R42" s="37"/>
      <c r="S42" s="38"/>
      <c r="T42" s="46"/>
      <c r="U42" s="80">
        <f>G42*U18/G18</f>
        <v>0.09565048089953157</v>
      </c>
      <c r="W42" s="40"/>
    </row>
    <row r="43" spans="1:23" s="15" customFormat="1" ht="24" customHeight="1">
      <c r="A43" s="41"/>
      <c r="B43" s="42"/>
      <c r="C43" s="43"/>
      <c r="D43" s="36" t="s">
        <v>50</v>
      </c>
      <c r="E43" s="48" t="s">
        <v>51</v>
      </c>
      <c r="F43" s="14"/>
      <c r="G43" s="76">
        <v>470.72</v>
      </c>
      <c r="H43" s="37"/>
      <c r="I43" s="37"/>
      <c r="J43" s="37">
        <v>338</v>
      </c>
      <c r="K43" s="37"/>
      <c r="L43" s="37"/>
      <c r="M43" s="37">
        <v>100</v>
      </c>
      <c r="N43" s="45"/>
      <c r="O43" s="45"/>
      <c r="P43" s="45">
        <v>100</v>
      </c>
      <c r="Q43" s="45"/>
      <c r="R43" s="45"/>
      <c r="S43" s="45"/>
      <c r="T43" s="46"/>
      <c r="U43" s="80">
        <f>G43*U18/G18</f>
        <v>0.045024594369027504</v>
      </c>
      <c r="W43" s="40"/>
    </row>
    <row r="44" spans="1:23" s="15" customFormat="1" ht="24" customHeight="1" hidden="1">
      <c r="A44" s="41"/>
      <c r="B44" s="42"/>
      <c r="C44" s="43"/>
      <c r="D44" s="36"/>
      <c r="E44" s="49"/>
      <c r="F44" s="14"/>
      <c r="G44" s="77"/>
      <c r="H44" s="50"/>
      <c r="I44" s="50"/>
      <c r="J44" s="50"/>
      <c r="K44" s="50"/>
      <c r="L44" s="50"/>
      <c r="M44" s="51"/>
      <c r="N44" s="50"/>
      <c r="O44" s="50"/>
      <c r="P44" s="50"/>
      <c r="Q44" s="50"/>
      <c r="R44" s="50"/>
      <c r="S44" s="50"/>
      <c r="T44" s="46"/>
      <c r="U44" s="80">
        <f t="shared" si="4"/>
        <v>0</v>
      </c>
      <c r="W44" s="40"/>
    </row>
    <row r="45" spans="1:23" s="15" customFormat="1" ht="24" customHeight="1" hidden="1">
      <c r="A45" s="41"/>
      <c r="B45" s="42"/>
      <c r="C45" s="43"/>
      <c r="D45" s="36"/>
      <c r="E45" s="49"/>
      <c r="F45" s="14"/>
      <c r="G45" s="77"/>
      <c r="H45" s="50"/>
      <c r="I45" s="50"/>
      <c r="J45" s="50"/>
      <c r="K45" s="50"/>
      <c r="L45" s="50"/>
      <c r="M45" s="51"/>
      <c r="N45" s="50"/>
      <c r="O45" s="50"/>
      <c r="P45" s="50"/>
      <c r="Q45" s="50"/>
      <c r="R45" s="50"/>
      <c r="S45" s="50"/>
      <c r="T45" s="46"/>
      <c r="U45" s="80">
        <f t="shared" si="4"/>
        <v>0</v>
      </c>
      <c r="W45" s="40"/>
    </row>
    <row r="46" spans="1:23" s="15" customFormat="1" ht="24" customHeight="1" hidden="1">
      <c r="A46" s="41"/>
      <c r="B46" s="42"/>
      <c r="C46" s="43"/>
      <c r="D46" s="36"/>
      <c r="E46" s="49"/>
      <c r="F46" s="14"/>
      <c r="G46" s="77"/>
      <c r="H46" s="50"/>
      <c r="I46" s="50"/>
      <c r="J46" s="50"/>
      <c r="K46" s="50"/>
      <c r="L46" s="50"/>
      <c r="M46" s="51"/>
      <c r="N46" s="50"/>
      <c r="O46" s="50"/>
      <c r="P46" s="50"/>
      <c r="Q46" s="50"/>
      <c r="R46" s="50"/>
      <c r="S46" s="50"/>
      <c r="T46" s="46"/>
      <c r="U46" s="80" t="e">
        <f t="shared" si="4"/>
        <v>#DIV/0!</v>
      </c>
      <c r="W46" s="40"/>
    </row>
    <row r="47" spans="1:23" s="15" customFormat="1" ht="24" customHeight="1" hidden="1">
      <c r="A47" s="41"/>
      <c r="B47" s="42"/>
      <c r="C47" s="43"/>
      <c r="D47" s="36"/>
      <c r="E47" s="49"/>
      <c r="F47" s="14"/>
      <c r="G47" s="77"/>
      <c r="H47" s="50"/>
      <c r="I47" s="50"/>
      <c r="J47" s="50"/>
      <c r="K47" s="50"/>
      <c r="L47" s="50"/>
      <c r="M47" s="51"/>
      <c r="N47" s="50"/>
      <c r="O47" s="50"/>
      <c r="P47" s="50"/>
      <c r="Q47" s="50"/>
      <c r="R47" s="50"/>
      <c r="S47" s="50"/>
      <c r="T47" s="46"/>
      <c r="U47" s="80" t="e">
        <f t="shared" si="4"/>
        <v>#DIV/0!</v>
      </c>
      <c r="W47" s="40"/>
    </row>
    <row r="48" spans="1:23" s="13" customFormat="1" ht="24" customHeight="1" hidden="1">
      <c r="A48" s="41"/>
      <c r="B48" s="42"/>
      <c r="C48" s="43"/>
      <c r="D48" s="36">
        <v>330</v>
      </c>
      <c r="E48" s="23" t="s">
        <v>52</v>
      </c>
      <c r="G48" s="77"/>
      <c r="H48" s="50"/>
      <c r="I48" s="50"/>
      <c r="J48" s="50"/>
      <c r="K48" s="50"/>
      <c r="L48" s="50"/>
      <c r="M48" s="51"/>
      <c r="N48" s="50"/>
      <c r="O48" s="50"/>
      <c r="P48" s="50"/>
      <c r="Q48" s="50"/>
      <c r="R48" s="50"/>
      <c r="S48" s="50"/>
      <c r="T48" s="46"/>
      <c r="U48" s="80" t="e">
        <f t="shared" si="4"/>
        <v>#DIV/0!</v>
      </c>
      <c r="W48" s="40"/>
    </row>
    <row r="49" spans="1:23" s="15" customFormat="1" ht="24" customHeight="1" hidden="1">
      <c r="A49" s="41"/>
      <c r="B49" s="42"/>
      <c r="C49" s="43"/>
      <c r="D49" s="36"/>
      <c r="E49" s="49"/>
      <c r="F49" s="14"/>
      <c r="G49" s="77"/>
      <c r="H49" s="50"/>
      <c r="I49" s="50"/>
      <c r="J49" s="50"/>
      <c r="K49" s="50"/>
      <c r="L49" s="50"/>
      <c r="M49" s="51"/>
      <c r="N49" s="50"/>
      <c r="O49" s="50"/>
      <c r="P49" s="50"/>
      <c r="Q49" s="50"/>
      <c r="R49" s="50"/>
      <c r="S49" s="50"/>
      <c r="T49" s="46"/>
      <c r="U49" s="80" t="e">
        <f t="shared" si="4"/>
        <v>#DIV/0!</v>
      </c>
      <c r="W49" s="40"/>
    </row>
    <row r="50" spans="1:23" s="15" customFormat="1" ht="24" customHeight="1" hidden="1">
      <c r="A50" s="41"/>
      <c r="B50" s="42"/>
      <c r="C50" s="43"/>
      <c r="D50" s="36"/>
      <c r="E50" s="49"/>
      <c r="F50" s="14"/>
      <c r="G50" s="77"/>
      <c r="H50" s="52"/>
      <c r="I50" s="52"/>
      <c r="J50" s="52"/>
      <c r="K50" s="52"/>
      <c r="L50" s="52"/>
      <c r="M50" s="53"/>
      <c r="N50" s="52"/>
      <c r="O50" s="52"/>
      <c r="P50" s="52"/>
      <c r="Q50" s="52"/>
      <c r="R50" s="52"/>
      <c r="S50" s="52"/>
      <c r="T50" s="46"/>
      <c r="U50" s="80" t="e">
        <f t="shared" si="4"/>
        <v>#DIV/0!</v>
      </c>
      <c r="W50" s="40"/>
    </row>
    <row r="51" spans="1:23" s="13" customFormat="1" ht="24" customHeight="1" hidden="1">
      <c r="A51" s="41"/>
      <c r="B51" s="42"/>
      <c r="C51" s="43"/>
      <c r="D51" s="36">
        <v>410</v>
      </c>
      <c r="E51" s="23" t="s">
        <v>53</v>
      </c>
      <c r="G51" s="77"/>
      <c r="H51" s="52"/>
      <c r="I51" s="52"/>
      <c r="J51" s="52"/>
      <c r="K51" s="52"/>
      <c r="L51" s="52"/>
      <c r="M51" s="53"/>
      <c r="N51" s="52"/>
      <c r="O51" s="52"/>
      <c r="P51" s="52"/>
      <c r="Q51" s="52"/>
      <c r="R51" s="52"/>
      <c r="S51" s="52"/>
      <c r="T51" s="46"/>
      <c r="U51" s="80" t="e">
        <f t="shared" si="4"/>
        <v>#DIV/0!</v>
      </c>
      <c r="W51" s="40"/>
    </row>
    <row r="52" spans="1:23" s="15" customFormat="1" ht="24" customHeight="1" hidden="1">
      <c r="A52" s="41"/>
      <c r="B52" s="42"/>
      <c r="C52" s="43"/>
      <c r="D52" s="47">
        <v>411</v>
      </c>
      <c r="E52" s="54" t="s">
        <v>54</v>
      </c>
      <c r="F52" s="14"/>
      <c r="G52" s="77"/>
      <c r="H52" s="52"/>
      <c r="I52" s="52"/>
      <c r="J52" s="52"/>
      <c r="K52" s="52"/>
      <c r="L52" s="52"/>
      <c r="M52" s="53"/>
      <c r="N52" s="52"/>
      <c r="O52" s="52"/>
      <c r="P52" s="52"/>
      <c r="Q52" s="52"/>
      <c r="R52" s="52"/>
      <c r="S52" s="52"/>
      <c r="T52" s="46"/>
      <c r="U52" s="80" t="e">
        <f t="shared" si="4"/>
        <v>#DIV/0!</v>
      </c>
      <c r="W52" s="40"/>
    </row>
    <row r="53" spans="1:23" s="15" customFormat="1" ht="24" customHeight="1" hidden="1">
      <c r="A53" s="41"/>
      <c r="B53" s="42"/>
      <c r="C53" s="43"/>
      <c r="D53" s="47">
        <v>430</v>
      </c>
      <c r="E53" s="48" t="s">
        <v>55</v>
      </c>
      <c r="F53" s="14"/>
      <c r="G53" s="77"/>
      <c r="H53" s="52"/>
      <c r="I53" s="52"/>
      <c r="J53" s="52"/>
      <c r="K53" s="52"/>
      <c r="L53" s="52"/>
      <c r="M53" s="53"/>
      <c r="N53" s="52"/>
      <c r="O53" s="52"/>
      <c r="P53" s="52"/>
      <c r="Q53" s="52"/>
      <c r="R53" s="52"/>
      <c r="S53" s="52"/>
      <c r="T53" s="46"/>
      <c r="U53" s="80" t="e">
        <f t="shared" si="4"/>
        <v>#DIV/0!</v>
      </c>
      <c r="W53" s="40"/>
    </row>
    <row r="54" spans="1:23" s="15" customFormat="1" ht="24" customHeight="1" hidden="1">
      <c r="A54" s="41"/>
      <c r="B54" s="42"/>
      <c r="C54" s="43"/>
      <c r="D54" s="36">
        <v>431</v>
      </c>
      <c r="E54" s="49" t="s">
        <v>56</v>
      </c>
      <c r="F54" s="14"/>
      <c r="G54" s="77"/>
      <c r="H54" s="52"/>
      <c r="I54" s="52"/>
      <c r="J54" s="52"/>
      <c r="K54" s="52"/>
      <c r="L54" s="52"/>
      <c r="M54" s="53"/>
      <c r="N54" s="52"/>
      <c r="O54" s="52"/>
      <c r="P54" s="52"/>
      <c r="Q54" s="52"/>
      <c r="R54" s="52"/>
      <c r="S54" s="52"/>
      <c r="T54" s="46"/>
      <c r="U54" s="80" t="e">
        <f t="shared" si="4"/>
        <v>#DIV/0!</v>
      </c>
      <c r="W54" s="40"/>
    </row>
    <row r="55" spans="1:23" s="15" customFormat="1" ht="24" customHeight="1" hidden="1">
      <c r="A55" s="41"/>
      <c r="B55" s="42"/>
      <c r="C55" s="43"/>
      <c r="D55" s="36" t="s">
        <v>57</v>
      </c>
      <c r="E55" s="49" t="s">
        <v>58</v>
      </c>
      <c r="F55" s="14"/>
      <c r="G55" s="77"/>
      <c r="H55" s="50"/>
      <c r="I55" s="50"/>
      <c r="J55" s="50"/>
      <c r="K55" s="50"/>
      <c r="L55" s="50"/>
      <c r="M55" s="51"/>
      <c r="N55" s="50"/>
      <c r="O55" s="50"/>
      <c r="P55" s="50"/>
      <c r="Q55" s="50"/>
      <c r="R55" s="50"/>
      <c r="S55" s="50"/>
      <c r="T55" s="46"/>
      <c r="U55" s="80" t="e">
        <f t="shared" si="4"/>
        <v>#DIV/0!</v>
      </c>
      <c r="W55" s="40"/>
    </row>
    <row r="56" spans="1:23" s="15" customFormat="1" ht="24" customHeight="1" hidden="1">
      <c r="A56" s="41"/>
      <c r="B56" s="42"/>
      <c r="C56" s="43"/>
      <c r="D56" s="36" t="s">
        <v>59</v>
      </c>
      <c r="E56" s="49" t="s">
        <v>55</v>
      </c>
      <c r="F56" s="14"/>
      <c r="G56" s="77"/>
      <c r="H56" s="50"/>
      <c r="I56" s="50"/>
      <c r="J56" s="50"/>
      <c r="K56" s="50"/>
      <c r="L56" s="50"/>
      <c r="M56" s="51"/>
      <c r="N56" s="50"/>
      <c r="O56" s="50"/>
      <c r="P56" s="50"/>
      <c r="Q56" s="50"/>
      <c r="R56" s="50"/>
      <c r="S56" s="50"/>
      <c r="T56" s="46"/>
      <c r="U56" s="80" t="e">
        <f t="shared" si="4"/>
        <v>#DIV/0!</v>
      </c>
      <c r="W56" s="40"/>
    </row>
    <row r="57" spans="1:23" s="15" customFormat="1" ht="24" customHeight="1" hidden="1">
      <c r="A57" s="41"/>
      <c r="B57" s="42"/>
      <c r="C57" s="43"/>
      <c r="D57" s="36" t="s">
        <v>60</v>
      </c>
      <c r="E57" s="49" t="s">
        <v>61</v>
      </c>
      <c r="F57" s="14"/>
      <c r="G57" s="77"/>
      <c r="H57" s="50"/>
      <c r="I57" s="50"/>
      <c r="J57" s="50"/>
      <c r="K57" s="50"/>
      <c r="L57" s="50"/>
      <c r="M57" s="51"/>
      <c r="N57" s="50"/>
      <c r="O57" s="50"/>
      <c r="P57" s="50"/>
      <c r="Q57" s="50"/>
      <c r="R57" s="50"/>
      <c r="S57" s="50"/>
      <c r="T57" s="46"/>
      <c r="U57" s="80" t="e">
        <f t="shared" si="4"/>
        <v>#DIV/0!</v>
      </c>
      <c r="W57" s="40"/>
    </row>
    <row r="58" spans="1:23" s="15" customFormat="1" ht="63.75" customHeight="1">
      <c r="A58" s="41"/>
      <c r="B58" s="42"/>
      <c r="C58" s="43"/>
      <c r="D58" s="36" t="s">
        <v>62</v>
      </c>
      <c r="E58" s="55" t="s">
        <v>63</v>
      </c>
      <c r="F58" s="14"/>
      <c r="G58" s="76">
        <v>4508.86</v>
      </c>
      <c r="H58" s="50"/>
      <c r="I58" s="50"/>
      <c r="J58" s="56"/>
      <c r="K58" s="50"/>
      <c r="L58" s="50"/>
      <c r="M58" s="57"/>
      <c r="N58" s="56"/>
      <c r="O58" s="56"/>
      <c r="P58" s="56"/>
      <c r="Q58" s="56"/>
      <c r="R58" s="56"/>
      <c r="S58" s="50"/>
      <c r="T58" s="46"/>
      <c r="U58" s="80">
        <f>G58*U18/G18</f>
        <v>0.4312746273086619</v>
      </c>
      <c r="W58" s="40"/>
    </row>
    <row r="59" spans="1:23" s="13" customFormat="1" ht="24" customHeight="1">
      <c r="A59" s="58"/>
      <c r="B59" s="58"/>
      <c r="C59" s="58"/>
      <c r="D59" s="58"/>
      <c r="E59" s="23" t="s">
        <v>64</v>
      </c>
      <c r="G59" s="78">
        <f>SUM(G20:G58)</f>
        <v>1045473.0499999998</v>
      </c>
      <c r="H59" s="59">
        <f>SUM(H20:H58)</f>
        <v>0</v>
      </c>
      <c r="I59" s="59">
        <f aca="true" t="shared" si="5" ref="I59:S59">SUM(I20:I58)</f>
        <v>47287</v>
      </c>
      <c r="J59" s="59">
        <f>SUM(J20:J58)</f>
        <v>36500</v>
      </c>
      <c r="K59" s="59">
        <f t="shared" si="5"/>
        <v>36000</v>
      </c>
      <c r="L59" s="59">
        <f t="shared" si="5"/>
        <v>36500</v>
      </c>
      <c r="M59" s="59">
        <f t="shared" si="5"/>
        <v>67000</v>
      </c>
      <c r="N59" s="59">
        <f t="shared" si="5"/>
        <v>68570</v>
      </c>
      <c r="O59" s="59">
        <f t="shared" si="5"/>
        <v>40143</v>
      </c>
      <c r="P59" s="59">
        <f t="shared" si="5"/>
        <v>36000</v>
      </c>
      <c r="Q59" s="59">
        <f t="shared" si="5"/>
        <v>35000</v>
      </c>
      <c r="R59" s="59">
        <f t="shared" si="5"/>
        <v>35000</v>
      </c>
      <c r="S59" s="59">
        <f t="shared" si="5"/>
        <v>34873</v>
      </c>
      <c r="T59" s="27">
        <v>14212</v>
      </c>
      <c r="U59" s="28"/>
      <c r="W59" s="40"/>
    </row>
    <row r="60" spans="8:23" ht="12.75"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W60" s="6"/>
    </row>
    <row r="61" spans="2:23" ht="14.25" customHeight="1" hidden="1">
      <c r="B61" s="60"/>
      <c r="C61" s="60"/>
      <c r="D61" s="60"/>
      <c r="E61" s="60"/>
      <c r="H61" s="60"/>
      <c r="I61" s="60"/>
      <c r="W61" s="6"/>
    </row>
    <row r="62" spans="2:28" ht="14.25">
      <c r="B62" s="60"/>
      <c r="C62" s="60"/>
      <c r="D62" s="60"/>
      <c r="E62" s="60"/>
      <c r="G62" s="79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W62" s="6"/>
      <c r="AB62" s="62"/>
    </row>
    <row r="63" spans="3:28" ht="18">
      <c r="C63" s="60"/>
      <c r="D63" s="60"/>
      <c r="E63" s="66"/>
      <c r="H63" s="60" t="s">
        <v>71</v>
      </c>
      <c r="I63" s="60"/>
      <c r="K63" s="7"/>
      <c r="W63" s="6"/>
      <c r="AB63" s="62"/>
    </row>
    <row r="64" spans="5:28" ht="18">
      <c r="E64" s="66"/>
      <c r="AB64" s="63"/>
    </row>
    <row r="65" spans="5:28" ht="18">
      <c r="E65" s="66"/>
      <c r="AB65" s="63"/>
    </row>
    <row r="66" spans="3:28" ht="18">
      <c r="C66" s="60"/>
      <c r="D66" s="60"/>
      <c r="E66" s="66"/>
      <c r="H66" s="60" t="s">
        <v>65</v>
      </c>
      <c r="I66" s="60"/>
      <c r="K66" s="7"/>
      <c r="AB66" s="63"/>
    </row>
    <row r="67" ht="12.75">
      <c r="AB67" s="62"/>
    </row>
  </sheetData>
  <sheetProtection/>
  <mergeCells count="6">
    <mergeCell ref="A7:M7"/>
    <mergeCell ref="A14:G14"/>
    <mergeCell ref="A13:G13"/>
    <mergeCell ref="D9:E9"/>
    <mergeCell ref="D10:E10"/>
    <mergeCell ref="D11:E1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BuhgTanya</cp:lastModifiedBy>
  <cp:lastPrinted>2023-05-25T09:58:19Z</cp:lastPrinted>
  <dcterms:created xsi:type="dcterms:W3CDTF">2016-12-28T11:23:08Z</dcterms:created>
  <dcterms:modified xsi:type="dcterms:W3CDTF">2023-09-22T04:21:55Z</dcterms:modified>
  <cp:category/>
  <cp:version/>
  <cp:contentType/>
  <cp:contentStatus/>
</cp:coreProperties>
</file>